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Data-and-formulas-for-calculating-equivalent-constant-acceleration" sheetId="1" state="visible" r:id="rId2"/>
    <sheet name="Readme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<sst xmlns="http://schemas.openxmlformats.org/spreadsheetml/2006/main" count="24" uniqueCount="24">
  <si>
    <t xml:space="preserve">TE (kg)</t>
  </si>
  <si>
    <t xml:space="preserve">No. of coaches (50,000kg/coach and 120T per loco)</t>
  </si>
  <si>
    <t xml:space="preserve">a=acceleratin(m/sec2)</t>
  </si>
  <si>
    <t xml:space="preserve">Speed(kmph)</t>
  </si>
  <si>
    <t xml:space="preserve">V=speed(m/sec)</t>
  </si>
  <si>
    <t xml:space="preserve">time(discrete)</t>
  </si>
  <si>
    <t xml:space="preserve">time(cummulative)</t>
  </si>
  <si>
    <t xml:space="preserve">distance(discrete steps)</t>
  </si>
  <si>
    <t xml:space="preserve">distance(cumulative)</t>
  </si>
  <si>
    <t xml:space="preserve">initial velocity(kmph):</t>
  </si>
  <si>
    <t xml:space="preserve">o</t>
  </si>
  <si>
    <t xml:space="preserve">Initial velocity(m/s):</t>
  </si>
  <si>
    <t xml:space="preserve">Final velocity(kmph):</t>
  </si>
  <si>
    <t xml:space="preserve">Final Velocity(m/s):</t>
  </si>
  <si>
    <t xml:space="preserve">E-column: row-index:</t>
  </si>
  <si>
    <t xml:space="preserve">Acceleration(m/s^2):</t>
  </si>
  <si>
    <t xml:space="preserve">Velocity at index(m/s):</t>
  </si>
  <si>
    <t xml:space="preserve">Additional time(s):</t>
  </si>
  <si>
    <t xml:space="preserve">Additional distance(m):</t>
  </si>
  <si>
    <t xml:space="preserve">Equivalent acceleration(distance equalized)(m/s^2):</t>
  </si>
  <si>
    <t xml:space="preserve">Equivalent acceleration(time equalized)(m/s^2):</t>
  </si>
  <si>
    <t xml:space="preserve">Latest version of this tool will be available at</t>
  </si>
  <si>
    <t xml:space="preserve">http://www.ee.iitb.ac.in/~belur/railways/RDSO</t>
  </si>
  <si>
    <t xml:space="preserve">Details of how to use this tool are also explained there.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</si>
</sst>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0"/>
      <charset val="1"/>
    </font>
    <font>
      <sz val="11"/>
      <color rgb="FF000000"/>
      <name val="Calibri"/>
      <family val="0"/>
      <charset val="1"/>
    </font>
    <font>
      <b val="true"/>
      <sz val="11"/>
      <name val="Arial"/>
      <family val="0"/>
      <charset val="1"/>
    </font>
    <font>
      <sz val="11"/>
      <color rgb="FF000000"/>
      <name val="Arial"/>
      <family val="0"/>
      <charset val="1"/>
    </font>
    <font>
      <sz val="11"/>
      <name val="Cambria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00FF00"/>
        <bgColor rgb="FF33CC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www.ee.iitb.ac.in/~belur/railways/RDSO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3" activeCellId="0" sqref="B3"/>
    </sheetView>
  </sheetViews>
  <sheetFormatPr defaultRowHeight="15.75" zeroHeight="false" outlineLevelRow="0" outlineLevelCol="0"/>
  <cols>
    <col collapsed="false" customWidth="true" hidden="false" outlineLevel="0" max="1025" min="1" style="0" width="14.43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5" t="s">
        <v>8</v>
      </c>
      <c r="J1" s="6"/>
      <c r="K1" s="6"/>
      <c r="L1" s="6"/>
      <c r="M1" s="7"/>
      <c r="N1" s="7"/>
      <c r="O1" s="7"/>
    </row>
    <row r="2" customFormat="false" ht="15.75" hidden="false" customHeight="false" outlineLevel="0" collapsed="false">
      <c r="A2" s="8" t="n">
        <v>38928.14</v>
      </c>
      <c r="B2" s="9" t="n">
        <v>18</v>
      </c>
      <c r="C2" s="3" t="n">
        <f aca="false">(A2*9.8)/(120000+B2*50*1000)</f>
        <v>0.374015462745098</v>
      </c>
      <c r="D2" s="8" t="n">
        <v>0.05</v>
      </c>
      <c r="E2" s="3" t="n">
        <f aca="false">D2*1000/3600</f>
        <v>0.0138888888888889</v>
      </c>
      <c r="F2" s="2" t="n">
        <f aca="false">E2/C2</f>
        <v>0.0371345312489247</v>
      </c>
      <c r="G2" s="2" t="n">
        <f aca="false">SUM($F$2:F2)</f>
        <v>0.0371345312489247</v>
      </c>
      <c r="H2" s="2" t="n">
        <f aca="false">C2*F2^2/2</f>
        <v>0.000257878689228644</v>
      </c>
      <c r="I2" s="5" t="n">
        <f aca="false">SUM($H$2:H2)</f>
        <v>0.000257878689228644</v>
      </c>
      <c r="J2" s="6"/>
      <c r="K2" s="6" t="s">
        <v>9</v>
      </c>
      <c r="L2" s="6" t="s">
        <v>10</v>
      </c>
      <c r="M2" s="7" t="s">
        <v>11</v>
      </c>
      <c r="N2" s="7" t="n">
        <v>0</v>
      </c>
      <c r="O2" s="7"/>
    </row>
    <row r="3" customFormat="false" ht="15.75" hidden="false" customHeight="false" outlineLevel="0" collapsed="false">
      <c r="A3" s="8" t="n">
        <v>38365.07</v>
      </c>
      <c r="B3" s="9" t="n">
        <v>18</v>
      </c>
      <c r="C3" s="3" t="n">
        <f aca="false">(A3*9.8)/(120000+B3*50*1000)</f>
        <v>0.368605574509804</v>
      </c>
      <c r="D3" s="8" t="n">
        <v>2.65</v>
      </c>
      <c r="E3" s="3" t="n">
        <f aca="false">D3*1000/3600</f>
        <v>0.736111111111111</v>
      </c>
      <c r="F3" s="2" t="n">
        <f aca="false">(E3-E2)/C3</f>
        <v>1.95933613641812</v>
      </c>
      <c r="G3" s="2" t="n">
        <f aca="false">SUM($F$2:F3)</f>
        <v>1.99647066766705</v>
      </c>
      <c r="H3" s="2" t="n">
        <f aca="false">E2*F3+(C3*F3^2)/2</f>
        <v>0.734751051156797</v>
      </c>
      <c r="I3" s="5" t="n">
        <f aca="false">SUM($H$2:H3)</f>
        <v>0.735008929846025</v>
      </c>
      <c r="J3" s="10"/>
      <c r="K3" s="11" t="s">
        <v>12</v>
      </c>
      <c r="L3" s="10" t="n">
        <v>60</v>
      </c>
      <c r="M3" s="10" t="s">
        <v>13</v>
      </c>
      <c r="N3" s="6" t="n">
        <f aca="false">L3*1000/3600</f>
        <v>16.6666666666667</v>
      </c>
      <c r="O3" s="7"/>
    </row>
    <row r="4" customFormat="false" ht="15.75" hidden="false" customHeight="false" outlineLevel="0" collapsed="false">
      <c r="A4" s="8" t="n">
        <v>37797.78</v>
      </c>
      <c r="B4" s="9" t="n">
        <v>18</v>
      </c>
      <c r="C4" s="3" t="n">
        <f aca="false">(A4*9.8)/(120000+B4*50*1000)</f>
        <v>0.363155141176471</v>
      </c>
      <c r="D4" s="8" t="n">
        <v>4.47</v>
      </c>
      <c r="E4" s="3" t="n">
        <f aca="false">D4*1000/3600</f>
        <v>1.24166666666667</v>
      </c>
      <c r="F4" s="2" t="n">
        <f aca="false">(E4-E3)/C4</f>
        <v>1.39212005623208</v>
      </c>
      <c r="G4" s="2" t="n">
        <f aca="false">SUM($F$2:F4)</f>
        <v>3.38859072389912</v>
      </c>
      <c r="H4" s="2" t="n">
        <f aca="false">E3*F4+(C4*F4^2)/2</f>
        <v>1.37665205560727</v>
      </c>
      <c r="I4" s="5" t="n">
        <f aca="false">SUM($H$2:H4)</f>
        <v>2.1116609854533</v>
      </c>
      <c r="J4" s="6"/>
      <c r="K4" s="6"/>
      <c r="L4" s="6"/>
      <c r="O4" s="7"/>
    </row>
    <row r="5" customFormat="false" ht="15.75" hidden="false" customHeight="false" outlineLevel="0" collapsed="false">
      <c r="A5" s="8" t="n">
        <v>37234.72</v>
      </c>
      <c r="B5" s="9" t="n">
        <v>18</v>
      </c>
      <c r="C5" s="3" t="n">
        <f aca="false">(A5*9.8)/(120000+B5*50*1000)</f>
        <v>0.357745349019608</v>
      </c>
      <c r="D5" s="8" t="n">
        <v>7.06</v>
      </c>
      <c r="E5" s="3" t="n">
        <f aca="false">D5*1000/3600</f>
        <v>1.96111111111111</v>
      </c>
      <c r="F5" s="2" t="n">
        <f aca="false">(E5-E4)/C5</f>
        <v>2.01105184572228</v>
      </c>
      <c r="G5" s="2" t="n">
        <f aca="false">SUM($F$2:F5)</f>
        <v>5.39964256962141</v>
      </c>
      <c r="H5" s="2" t="n">
        <f aca="false">E4*F5+(C5*F5^2)/2</f>
        <v>3.22047608071915</v>
      </c>
      <c r="I5" s="5" t="n">
        <f aca="false">SUM($H$2:H5)</f>
        <v>5.33213706617245</v>
      </c>
      <c r="J5" s="7"/>
      <c r="K5" s="7"/>
      <c r="L5" s="7"/>
      <c r="M5" s="7"/>
      <c r="N5" s="7"/>
      <c r="O5" s="7"/>
    </row>
    <row r="6" customFormat="false" ht="15.75" hidden="false" customHeight="false" outlineLevel="0" collapsed="false">
      <c r="A6" s="8" t="n">
        <v>36832.33</v>
      </c>
      <c r="B6" s="9" t="n">
        <v>18</v>
      </c>
      <c r="C6" s="3" t="n">
        <f aca="false">(A6*9.8)/(120000+B6*50*1000)</f>
        <v>0.353879249019608</v>
      </c>
      <c r="D6" s="8" t="n">
        <v>8.88</v>
      </c>
      <c r="E6" s="3" t="n">
        <f aca="false">D6*1000/3600</f>
        <v>2.46666666666667</v>
      </c>
      <c r="F6" s="2" t="n">
        <f aca="false">(E6-E5)/C6</f>
        <v>1.42861034365862</v>
      </c>
      <c r="G6" s="2" t="n">
        <f aca="false">SUM($F$2:F6)</f>
        <v>6.82825291328002</v>
      </c>
      <c r="H6" s="2" t="n">
        <f aca="false">E5*F6+(C6*F6^2)/2</f>
        <v>3.16278456637755</v>
      </c>
      <c r="I6" s="5" t="n">
        <f aca="false">SUM($H$2:H6)</f>
        <v>8.49492163255001</v>
      </c>
      <c r="J6" s="7"/>
      <c r="K6" s="7"/>
      <c r="L6" s="7"/>
      <c r="M6" s="7"/>
      <c r="N6" s="7"/>
      <c r="O6" s="7"/>
    </row>
    <row r="7" customFormat="false" ht="15.75" hidden="false" customHeight="false" outlineLevel="0" collapsed="false">
      <c r="A7" s="8" t="n">
        <v>36350.31</v>
      </c>
      <c r="B7" s="9" t="n">
        <v>18</v>
      </c>
      <c r="C7" s="3" t="n">
        <f aca="false">(A7*9.8)/(120000+B7*50*1000)</f>
        <v>0.349248076470588</v>
      </c>
      <c r="D7" s="8" t="n">
        <v>11.21</v>
      </c>
      <c r="E7" s="3" t="n">
        <f aca="false">D7*1000/3600</f>
        <v>3.11388888888889</v>
      </c>
      <c r="F7" s="2" t="n">
        <f aca="false">(E7-E6)/C7</f>
        <v>1.85318765034552</v>
      </c>
      <c r="G7" s="2" t="n">
        <f aca="false">SUM($F$2:F7)</f>
        <v>8.68144056362554</v>
      </c>
      <c r="H7" s="2" t="n">
        <f aca="false">E6*F7+(C7*F7^2)/2</f>
        <v>5.17090831881132</v>
      </c>
      <c r="I7" s="5" t="n">
        <f aca="false">SUM($H$2:H7)</f>
        <v>13.6658299513613</v>
      </c>
      <c r="J7" s="7"/>
      <c r="K7" s="7"/>
      <c r="L7" s="7"/>
      <c r="M7" s="7"/>
      <c r="N7" s="7"/>
      <c r="O7" s="10"/>
    </row>
    <row r="8" customFormat="false" ht="15.75" hidden="false" customHeight="false" outlineLevel="0" collapsed="false">
      <c r="A8" s="8" t="n">
        <v>35701.98</v>
      </c>
      <c r="B8" s="9" t="n">
        <v>18</v>
      </c>
      <c r="C8" s="3" t="n">
        <f aca="false">(A8*9.8)/(120000+B8*50*1000)</f>
        <v>0.343019023529412</v>
      </c>
      <c r="D8" s="8" t="n">
        <v>13.3</v>
      </c>
      <c r="E8" s="3" t="n">
        <f aca="false">D8*1000/3600</f>
        <v>3.69444444444444</v>
      </c>
      <c r="F8" s="2" t="n">
        <f aca="false">(E8-E7)/C8</f>
        <v>1.69248792554439</v>
      </c>
      <c r="G8" s="2" t="n">
        <f aca="false">SUM($F$2:F8)</f>
        <v>10.3739284891699</v>
      </c>
      <c r="H8" s="2" t="n">
        <f aca="false">E7*F8+(C8*F8^2)/2</f>
        <v>5.76151097987402</v>
      </c>
      <c r="I8" s="5" t="n">
        <f aca="false">SUM($H$2:H8)</f>
        <v>19.4273409312353</v>
      </c>
      <c r="J8" s="7"/>
      <c r="K8" s="7"/>
      <c r="L8" s="7"/>
      <c r="M8" s="7" t="s">
        <v>14</v>
      </c>
      <c r="N8" s="7" t="n">
        <f aca="false">COUNTIF(E2:E53,"&lt;"&amp;N3)</f>
        <v>37</v>
      </c>
      <c r="O8" s="6"/>
    </row>
    <row r="9" customFormat="false" ht="15.75" hidden="false" customHeight="false" outlineLevel="0" collapsed="false">
      <c r="A9" s="8" t="n">
        <v>35218.55</v>
      </c>
      <c r="B9" s="9" t="n">
        <v>18</v>
      </c>
      <c r="C9" s="3" t="n">
        <f aca="false">(A9*9.8)/(120000+B9*50*1000)</f>
        <v>0.338374303921569</v>
      </c>
      <c r="D9" s="8" t="n">
        <v>15.37</v>
      </c>
      <c r="E9" s="3" t="n">
        <f aca="false">D9*1000/3600</f>
        <v>4.26944444444445</v>
      </c>
      <c r="F9" s="2" t="n">
        <f aca="false">(E9-E8)/C9</f>
        <v>1.69930161166517</v>
      </c>
      <c r="G9" s="2" t="n">
        <f aca="false">SUM($F$2:F9)</f>
        <v>12.0732301008351</v>
      </c>
      <c r="H9" s="2" t="n">
        <f aca="false">E8*F9+(C9*F9^2)/2</f>
        <v>6.7665246120056</v>
      </c>
      <c r="I9" s="5" t="n">
        <f aca="false">SUM($H$2:H9)</f>
        <v>26.1938655432409</v>
      </c>
      <c r="J9" s="7"/>
      <c r="K9" s="7"/>
      <c r="L9" s="7"/>
      <c r="M9" s="12" t="s">
        <v>15</v>
      </c>
      <c r="N9" s="12" t="n">
        <f aca="true">INDIRECT("C"&amp;(N8+2))</f>
        <v>0.093558005882353</v>
      </c>
      <c r="O9" s="7"/>
    </row>
    <row r="10" customFormat="false" ht="15.75" hidden="false" customHeight="false" outlineLevel="0" collapsed="false">
      <c r="A10" s="8" t="n">
        <v>34574.44</v>
      </c>
      <c r="B10" s="9" t="n">
        <v>18</v>
      </c>
      <c r="C10" s="3" t="n">
        <f aca="false">(A10*9.8)/(120000+B10*50*1000)</f>
        <v>0.332185796078431</v>
      </c>
      <c r="D10" s="8" t="n">
        <v>18.23</v>
      </c>
      <c r="E10" s="3" t="n">
        <f aca="false">D10*1000/3600</f>
        <v>5.06388888888889</v>
      </c>
      <c r="F10" s="2" t="n">
        <f aca="false">(E10-E9)/C10</f>
        <v>2.39156656853826</v>
      </c>
      <c r="G10" s="2" t="n">
        <f aca="false">SUM($F$2:F10)</f>
        <v>14.4647966693734</v>
      </c>
      <c r="H10" s="2" t="n">
        <f aca="false">E9*F10+(C10*F10^2)/2</f>
        <v>11.1606439865119</v>
      </c>
      <c r="I10" s="5" t="n">
        <f aca="false">SUM($H$2:H10)</f>
        <v>37.3545095297528</v>
      </c>
      <c r="J10" s="7"/>
      <c r="K10" s="7"/>
      <c r="L10" s="7"/>
      <c r="M10" s="12" t="s">
        <v>16</v>
      </c>
      <c r="N10" s="7" t="n">
        <f aca="true">INDIRECT("E"&amp;(N8+1))</f>
        <v>16.375</v>
      </c>
      <c r="O10" s="7"/>
    </row>
    <row r="11" customFormat="false" ht="15.75" hidden="false" customHeight="false" outlineLevel="0" collapsed="false">
      <c r="A11" s="8" t="n">
        <v>33842.25</v>
      </c>
      <c r="B11" s="9" t="n">
        <v>18</v>
      </c>
      <c r="C11" s="3" t="n">
        <f aca="false">(A11*9.8)/(120000+B11*50*1000)</f>
        <v>0.325151029411765</v>
      </c>
      <c r="D11" s="8" t="n">
        <v>20.06</v>
      </c>
      <c r="E11" s="3" t="n">
        <f aca="false">D11*1000/3600</f>
        <v>5.57222222222222</v>
      </c>
      <c r="F11" s="2" t="n">
        <f aca="false">(E11-E10)/C11</f>
        <v>1.56337605405391</v>
      </c>
      <c r="G11" s="2" t="n">
        <f aca="false">SUM($F$2:F11)</f>
        <v>16.0281727234273</v>
      </c>
      <c r="H11" s="2" t="n">
        <f aca="false">E10*F11+(C11*F11^2)/2</f>
        <v>8.31412070968394</v>
      </c>
      <c r="I11" s="5" t="n">
        <f aca="false">SUM($H$2:H11)</f>
        <v>45.6686302394368</v>
      </c>
      <c r="J11" s="7"/>
      <c r="K11" s="7"/>
      <c r="L11" s="7"/>
      <c r="M11" s="12" t="s">
        <v>17</v>
      </c>
      <c r="N11" s="7" t="n">
        <f aca="false">(N3-N10)/N9</f>
        <v>3.11749554638255</v>
      </c>
      <c r="O11" s="7"/>
    </row>
    <row r="12" customFormat="false" ht="15.75" hidden="false" customHeight="false" outlineLevel="0" collapsed="false">
      <c r="A12" s="8" t="n">
        <v>33438.45</v>
      </c>
      <c r="B12" s="9" t="n">
        <v>18</v>
      </c>
      <c r="C12" s="3" t="n">
        <f aca="false">(A12*9.8)/(120000+B12*50*1000)</f>
        <v>0.321271382352941</v>
      </c>
      <c r="D12" s="8" t="n">
        <v>21.62</v>
      </c>
      <c r="E12" s="3" t="n">
        <f aca="false">D12*1000/3600</f>
        <v>6.00555555555556</v>
      </c>
      <c r="F12" s="2" t="n">
        <f aca="false">(E12-E11)/C12</f>
        <v>1.34880775922109</v>
      </c>
      <c r="G12" s="2" t="n">
        <f aca="false">SUM($F$2:F12)</f>
        <v>17.3769804826484</v>
      </c>
      <c r="H12" s="2" t="n">
        <f aca="false">E11*F12+(C12*F12^2)/2</f>
        <v>7.80809825060211</v>
      </c>
      <c r="I12" s="5" t="n">
        <f aca="false">SUM($H$2:H12)</f>
        <v>53.4767284900389</v>
      </c>
      <c r="J12" s="7"/>
      <c r="K12" s="7"/>
      <c r="L12" s="7"/>
      <c r="M12" s="12" t="s">
        <v>18</v>
      </c>
      <c r="N12" s="12" t="n">
        <f aca="false">N10*N11+(N9*(N11^2))/2</f>
        <v>51.5036243391951</v>
      </c>
      <c r="O12" s="7"/>
    </row>
    <row r="13" customFormat="false" ht="15.75" hidden="false" customHeight="false" outlineLevel="0" collapsed="false">
      <c r="A13" s="8" t="n">
        <v>32450.45</v>
      </c>
      <c r="B13" s="9" t="n">
        <v>18</v>
      </c>
      <c r="C13" s="3" t="n">
        <f aca="false">(A13*9.8)/(120000+B13*50*1000)</f>
        <v>0.311778833333333</v>
      </c>
      <c r="D13" s="8" t="n">
        <v>21.93</v>
      </c>
      <c r="E13" s="3" t="n">
        <f aca="false">D13*1000/3600</f>
        <v>6.09166666666667</v>
      </c>
      <c r="F13" s="2" t="n">
        <f aca="false">(E13-E12)/C13</f>
        <v>0.276192935198545</v>
      </c>
      <c r="G13" s="2" t="n">
        <f aca="false">SUM($F$2:F13)</f>
        <v>17.6531734178469</v>
      </c>
      <c r="H13" s="2" t="n">
        <f aca="false">E12*F13+(C13*F13^2)/2</f>
        <v>1.67058365665231</v>
      </c>
      <c r="I13" s="5" t="n">
        <f aca="false">SUM($H$2:H13)</f>
        <v>55.1473121466912</v>
      </c>
      <c r="J13" s="7"/>
      <c r="K13" s="13"/>
      <c r="L13" s="13"/>
      <c r="M13" s="14" t="s">
        <v>19</v>
      </c>
      <c r="N13" s="13" t="n">
        <f aca="true">((N3^2)-(N2^2))/(2*(INDIRECT("I"&amp;(N8+1))+N12))</f>
        <v>0.147212843778057</v>
      </c>
      <c r="O13" s="7"/>
    </row>
    <row r="14" customFormat="false" ht="15.75" hidden="false" customHeight="false" outlineLevel="0" collapsed="false">
      <c r="A14" s="8" t="n">
        <v>31465.27</v>
      </c>
      <c r="B14" s="9" t="n">
        <v>18</v>
      </c>
      <c r="C14" s="3" t="n">
        <f aca="false">(A14*9.8)/(120000+B14*50*1000)</f>
        <v>0.302313378431373</v>
      </c>
      <c r="D14" s="8" t="n">
        <v>22.75</v>
      </c>
      <c r="E14" s="3" t="n">
        <f aca="false">D14*1000/3600</f>
        <v>6.31944444444444</v>
      </c>
      <c r="F14" s="2" t="n">
        <f aca="false">(E14-E13)/C14</f>
        <v>0.753449215379283</v>
      </c>
      <c r="G14" s="2" t="n">
        <f aca="false">SUM($F$2:F14)</f>
        <v>18.4066226332262</v>
      </c>
      <c r="H14" s="2" t="n">
        <f aca="false">E13*F14+(C14*F14^2)/2</f>
        <v>4.67557096432588</v>
      </c>
      <c r="I14" s="5" t="n">
        <f aca="false">SUM($H$2:H14)</f>
        <v>59.8228831110171</v>
      </c>
      <c r="J14" s="7"/>
      <c r="K14" s="7"/>
      <c r="L14" s="7"/>
      <c r="M14" s="7"/>
      <c r="N14" s="7"/>
      <c r="O14" s="7"/>
    </row>
    <row r="15" customFormat="false" ht="15.75" hidden="false" customHeight="false" outlineLevel="0" collapsed="false">
      <c r="A15" s="8" t="n">
        <v>30726.03</v>
      </c>
      <c r="B15" s="9" t="n">
        <v>18</v>
      </c>
      <c r="C15" s="3" t="n">
        <f aca="false">(A15*9.8)/(120000+B15*50*1000)</f>
        <v>0.295210876470588</v>
      </c>
      <c r="D15" s="8" t="n">
        <v>23.3</v>
      </c>
      <c r="E15" s="3" t="n">
        <f aca="false">D15*1000/3600</f>
        <v>6.47222222222222</v>
      </c>
      <c r="F15" s="2" t="n">
        <f aca="false">(E15-E14)/C15</f>
        <v>0.517520829870233</v>
      </c>
      <c r="G15" s="2" t="n">
        <f aca="false">SUM($F$2:F15)</f>
        <v>18.9241434630964</v>
      </c>
      <c r="H15" s="2" t="n">
        <f aca="false">E14*F15+(C15*F15^2)/2</f>
        <v>3.30997697437837</v>
      </c>
      <c r="I15" s="5" t="n">
        <f aca="false">SUM($H$2:H15)</f>
        <v>63.1328600853954</v>
      </c>
      <c r="J15" s="7"/>
      <c r="K15" s="7"/>
      <c r="L15" s="7"/>
      <c r="M15" s="15" t="s">
        <v>20</v>
      </c>
      <c r="N15" s="0" t="n">
        <f aca="true">(N3-N2)/(N11+INDIRECT("G"&amp;(N8+1)))</f>
        <v>0.186121277082285</v>
      </c>
      <c r="O15" s="7"/>
    </row>
    <row r="16" customFormat="false" ht="15.75" hidden="false" customHeight="false" outlineLevel="0" collapsed="false">
      <c r="A16" s="8" t="n">
        <v>29823.29</v>
      </c>
      <c r="B16" s="9" t="n">
        <v>18</v>
      </c>
      <c r="C16" s="3" t="n">
        <f aca="false">(A16*9.8)/(120000+B16*50*1000)</f>
        <v>0.286537492156863</v>
      </c>
      <c r="D16" s="8" t="n">
        <v>24.11</v>
      </c>
      <c r="E16" s="3" t="n">
        <f aca="false">D16*1000/3600</f>
        <v>6.69722222222222</v>
      </c>
      <c r="F16" s="2" t="n">
        <f aca="false">(E16-E15)/C16</f>
        <v>0.785237555847753</v>
      </c>
      <c r="G16" s="2" t="n">
        <f aca="false">SUM($F$2:F16)</f>
        <v>19.7093810189442</v>
      </c>
      <c r="H16" s="2" t="n">
        <f aca="false">E15*F16+(C16*F16^2)/2</f>
        <v>5.17057118371416</v>
      </c>
      <c r="I16" s="5" t="n">
        <f aca="false">SUM($H$2:H16)</f>
        <v>68.3034312691096</v>
      </c>
      <c r="J16" s="7"/>
      <c r="K16" s="7"/>
      <c r="L16" s="7"/>
      <c r="M16" s="12"/>
      <c r="N16" s="7"/>
      <c r="O16" s="7"/>
    </row>
    <row r="17" customFormat="false" ht="15.75" hidden="false" customHeight="false" outlineLevel="0" collapsed="false">
      <c r="A17" s="8" t="n">
        <v>28919.15</v>
      </c>
      <c r="B17" s="9" t="n">
        <v>18</v>
      </c>
      <c r="C17" s="3" t="n">
        <f aca="false">(A17*9.8)/(120000+B17*50*1000)</f>
        <v>0.277850656862745</v>
      </c>
      <c r="D17" s="8" t="n">
        <v>24.67</v>
      </c>
      <c r="E17" s="3" t="n">
        <f aca="false">D17*1000/3600</f>
        <v>6.85277777777778</v>
      </c>
      <c r="F17" s="2" t="n">
        <f aca="false">(E17-E16)/C17</f>
        <v>0.55985311430233</v>
      </c>
      <c r="G17" s="2" t="n">
        <f aca="false">SUM($F$2:F17)</f>
        <v>20.2692341332465</v>
      </c>
      <c r="H17" s="2" t="n">
        <f aca="false">E16*F17+(C17*F17^2)/2</f>
        <v>3.79300484939828</v>
      </c>
      <c r="I17" s="5" t="n">
        <f aca="false">SUM($H$2:H17)</f>
        <v>72.0964361185079</v>
      </c>
      <c r="J17" s="7"/>
      <c r="K17" s="7"/>
      <c r="L17" s="7"/>
      <c r="M17" s="7"/>
      <c r="N17" s="7"/>
      <c r="O17" s="7"/>
    </row>
    <row r="18" customFormat="false" ht="15.75" hidden="false" customHeight="false" outlineLevel="0" collapsed="false">
      <c r="A18" s="8" t="n">
        <v>28098.87</v>
      </c>
      <c r="B18" s="9" t="n">
        <v>18</v>
      </c>
      <c r="C18" s="3" t="n">
        <f aca="false">(A18*9.8)/(120000+B18*50*1000)</f>
        <v>0.269969535294118</v>
      </c>
      <c r="D18" s="8" t="n">
        <v>25.48</v>
      </c>
      <c r="E18" s="3" t="n">
        <f aca="false">D18*1000/3600</f>
        <v>7.07777777777778</v>
      </c>
      <c r="F18" s="2" t="n">
        <f aca="false">(E18-E17)/C18</f>
        <v>0.833427370813799</v>
      </c>
      <c r="G18" s="2" t="n">
        <f aca="false">SUM($F$2:F18)</f>
        <v>21.1026615040603</v>
      </c>
      <c r="H18" s="2" t="n">
        <f aca="false">E17*F18+(C18*F18^2)/2</f>
        <v>5.80505314532112</v>
      </c>
      <c r="I18" s="5" t="n">
        <f aca="false">SUM($H$2:H18)</f>
        <v>77.901489263829</v>
      </c>
      <c r="J18" s="7"/>
      <c r="K18" s="7"/>
      <c r="L18" s="7"/>
      <c r="M18" s="10"/>
      <c r="N18" s="7"/>
      <c r="O18" s="7"/>
    </row>
    <row r="19" customFormat="false" ht="15.75" hidden="false" customHeight="false" outlineLevel="0" collapsed="false">
      <c r="A19" s="8" t="n">
        <v>27362.45</v>
      </c>
      <c r="B19" s="9" t="n">
        <v>18</v>
      </c>
      <c r="C19" s="3" t="n">
        <f aca="false">(A19*9.8)/(120000+B19*50*1000)</f>
        <v>0.26289412745098</v>
      </c>
      <c r="D19" s="8" t="n">
        <v>26.55</v>
      </c>
      <c r="E19" s="3" t="n">
        <f aca="false">D19*1000/3600</f>
        <v>7.375</v>
      </c>
      <c r="F19" s="2" t="n">
        <f aca="false">(E19-E18)/C19</f>
        <v>1.13057764014772</v>
      </c>
      <c r="G19" s="2" t="n">
        <f aca="false">SUM($F$2:F19)</f>
        <v>22.233239144208</v>
      </c>
      <c r="H19" s="2" t="n">
        <f aca="false">E18*F19+(C19*F19^2)/2</f>
        <v>8.16999369678968</v>
      </c>
      <c r="I19" s="5" t="n">
        <f aca="false">SUM($H$2:H19)</f>
        <v>86.0714829606187</v>
      </c>
      <c r="J19" s="7"/>
      <c r="K19" s="7"/>
      <c r="L19" s="7"/>
      <c r="M19" s="7"/>
      <c r="N19" s="7"/>
      <c r="O19" s="7"/>
    </row>
    <row r="20" customFormat="false" ht="15.75" hidden="false" customHeight="false" outlineLevel="0" collapsed="false">
      <c r="A20" s="8" t="n">
        <v>26293.41</v>
      </c>
      <c r="B20" s="9" t="n">
        <v>18</v>
      </c>
      <c r="C20" s="3" t="n">
        <f aca="false">(A20*9.8)/(120000+B20*50*1000)</f>
        <v>0.252622958823529</v>
      </c>
      <c r="D20" s="8" t="n">
        <v>27.11</v>
      </c>
      <c r="E20" s="3" t="n">
        <f aca="false">D20*1000/3600</f>
        <v>7.53055555555556</v>
      </c>
      <c r="F20" s="2" t="n">
        <f aca="false">(E20-E19)/C20</f>
        <v>0.615761751346677</v>
      </c>
      <c r="G20" s="2" t="n">
        <f aca="false">SUM($F$2:F20)</f>
        <v>22.8490008955547</v>
      </c>
      <c r="H20" s="2" t="n">
        <f aca="false">E19*F20+(C20*F20^2)/2</f>
        <v>4.58913549684204</v>
      </c>
      <c r="I20" s="5" t="n">
        <f aca="false">SUM($H$2:H20)</f>
        <v>90.6606184574607</v>
      </c>
      <c r="J20" s="7"/>
      <c r="K20" s="7"/>
      <c r="L20" s="7"/>
      <c r="M20" s="7"/>
      <c r="N20" s="7"/>
      <c r="O20" s="7"/>
    </row>
    <row r="21" customFormat="false" ht="15.75" hidden="false" customHeight="false" outlineLevel="0" collapsed="false">
      <c r="A21" s="8" t="n">
        <v>25308.22</v>
      </c>
      <c r="B21" s="9" t="n">
        <v>18</v>
      </c>
      <c r="C21" s="3" t="n">
        <f aca="false">(A21*9.8)/(120000+B21*50*1000)</f>
        <v>0.243157407843137</v>
      </c>
      <c r="D21" s="8" t="n">
        <v>27.93</v>
      </c>
      <c r="E21" s="3" t="n">
        <f aca="false">D21*1000/3600</f>
        <v>7.75833333333333</v>
      </c>
      <c r="F21" s="2" t="n">
        <f aca="false">(E21-E20)/C21</f>
        <v>0.936750312475444</v>
      </c>
      <c r="G21" s="2" t="n">
        <f aca="false">SUM($F$2:F21)</f>
        <v>23.7857512080301</v>
      </c>
      <c r="H21" s="2" t="n">
        <f aca="false">E20*F21+(C21*F21^2)/2</f>
        <v>7.16093572203451</v>
      </c>
      <c r="I21" s="5" t="n">
        <f aca="false">SUM($H$2:H21)</f>
        <v>97.8215541794952</v>
      </c>
      <c r="J21" s="7"/>
      <c r="K21" s="7"/>
      <c r="L21" s="7"/>
      <c r="M21" s="7"/>
      <c r="N21" s="7"/>
      <c r="O21" s="7"/>
    </row>
    <row r="22" customFormat="false" ht="15.75" hidden="false" customHeight="false" outlineLevel="0" collapsed="false">
      <c r="A22" s="8" t="n">
        <v>24652.84</v>
      </c>
      <c r="B22" s="9" t="n">
        <v>18</v>
      </c>
      <c r="C22" s="3" t="n">
        <f aca="false">(A22*9.8)/(120000+B22*50*1000)</f>
        <v>0.236860619607843</v>
      </c>
      <c r="D22" s="8" t="n">
        <v>28.74</v>
      </c>
      <c r="E22" s="3" t="n">
        <f aca="false">D22*1000/3600</f>
        <v>7.98333333333333</v>
      </c>
      <c r="F22" s="2" t="n">
        <f aca="false">(E22-E21)/C22</f>
        <v>0.949925742711133</v>
      </c>
      <c r="G22" s="2" t="n">
        <f aca="false">SUM($F$2:F22)</f>
        <v>24.7356769507413</v>
      </c>
      <c r="H22" s="2" t="n">
        <f aca="false">E21*F22+(C22*F22^2)/2</f>
        <v>7.47670719992221</v>
      </c>
      <c r="I22" s="5" t="n">
        <f aca="false">SUM($H$2:H22)</f>
        <v>105.298261379417</v>
      </c>
      <c r="J22" s="7"/>
      <c r="K22" s="7"/>
      <c r="L22" s="7"/>
      <c r="M22" s="7"/>
      <c r="N22" s="7"/>
      <c r="O22" s="7"/>
    </row>
    <row r="23" customFormat="false" ht="15.75" hidden="false" customHeight="false" outlineLevel="0" collapsed="false">
      <c r="A23" s="8" t="n">
        <v>23669.07</v>
      </c>
      <c r="B23" s="9" t="n">
        <v>18</v>
      </c>
      <c r="C23" s="3" t="n">
        <f aca="false">(A23*9.8)/(120000+B23*50*1000)</f>
        <v>0.227408711764706</v>
      </c>
      <c r="D23" s="8" t="n">
        <v>29.81</v>
      </c>
      <c r="E23" s="3" t="n">
        <f aca="false">D23*1000/3600</f>
        <v>8.28055555555556</v>
      </c>
      <c r="F23" s="2" t="n">
        <f aca="false">(E23-E22)/C23</f>
        <v>1.30699576069781</v>
      </c>
      <c r="G23" s="2" t="n">
        <f aca="false">SUM($F$2:F23)</f>
        <v>26.0426727114391</v>
      </c>
      <c r="H23" s="2" t="n">
        <f aca="false">E22*F23+(C23*F23^2)/2</f>
        <v>10.628416915119</v>
      </c>
      <c r="I23" s="5" t="n">
        <f aca="false">SUM($H$2:H23)</f>
        <v>115.926678294536</v>
      </c>
      <c r="J23" s="7"/>
      <c r="K23" s="7"/>
      <c r="L23" s="7"/>
      <c r="M23" s="7"/>
      <c r="N23" s="7"/>
      <c r="O23" s="7"/>
    </row>
    <row r="24" customFormat="false" ht="15.75" hidden="false" customHeight="false" outlineLevel="0" collapsed="false">
      <c r="A24" s="8" t="n">
        <v>22604.25</v>
      </c>
      <c r="B24" s="9" t="n">
        <v>18</v>
      </c>
      <c r="C24" s="3" t="n">
        <f aca="false">(A24*9.8)/(120000+B24*50*1000)</f>
        <v>0.217178088235294</v>
      </c>
      <c r="D24" s="8" t="n">
        <v>31.15</v>
      </c>
      <c r="E24" s="3" t="n">
        <f aca="false">D24*1000/3600</f>
        <v>8.65277777777778</v>
      </c>
      <c r="F24" s="2" t="n">
        <f aca="false">(E24-E23)/C24</f>
        <v>1.71390320840725</v>
      </c>
      <c r="G24" s="2" t="n">
        <f aca="false">SUM($F$2:F24)</f>
        <v>27.7565759198463</v>
      </c>
      <c r="H24" s="2" t="n">
        <f aca="false">E23*F24+(C24*F24^2)/2</f>
        <v>14.5110471645147</v>
      </c>
      <c r="I24" s="5" t="n">
        <f aca="false">SUM($H$2:H24)</f>
        <v>130.437725459051</v>
      </c>
      <c r="J24" s="7"/>
      <c r="K24" s="7"/>
      <c r="L24" s="7"/>
      <c r="M24" s="7"/>
      <c r="N24" s="7"/>
      <c r="O24" s="7"/>
    </row>
    <row r="25" customFormat="false" ht="15.75" hidden="false" customHeight="false" outlineLevel="0" collapsed="false">
      <c r="A25" s="8" t="n">
        <v>21456.99</v>
      </c>
      <c r="B25" s="9" t="n">
        <v>18</v>
      </c>
      <c r="C25" s="3" t="n">
        <f aca="false">(A25*9.8)/(120000+B25*50*1000)</f>
        <v>0.206155394117647</v>
      </c>
      <c r="D25" s="8" t="n">
        <v>32.49</v>
      </c>
      <c r="E25" s="3" t="n">
        <f aca="false">D25*1000/3600</f>
        <v>9.025</v>
      </c>
      <c r="F25" s="2" t="n">
        <f aca="false">(E25-E24)/C25</f>
        <v>1.80554199813857</v>
      </c>
      <c r="G25" s="2" t="n">
        <f aca="false">SUM($F$2:F25)</f>
        <v>29.5621179179849</v>
      </c>
      <c r="H25" s="2" t="n">
        <f aca="false">E24*F25+(C25*F25^2)/2</f>
        <v>15.9589851057693</v>
      </c>
      <c r="I25" s="5" t="n">
        <f aca="false">SUM($H$2:H25)</f>
        <v>146.39671056482</v>
      </c>
      <c r="J25" s="7"/>
      <c r="K25" s="7"/>
      <c r="L25" s="7"/>
      <c r="M25" s="7"/>
      <c r="N25" s="7"/>
      <c r="O25" s="7"/>
    </row>
    <row r="26" customFormat="false" ht="15.75" hidden="false" customHeight="false" outlineLevel="0" collapsed="false">
      <c r="A26" s="8" t="n">
        <v>20470.39</v>
      </c>
      <c r="B26" s="9" t="n">
        <v>18</v>
      </c>
      <c r="C26" s="3" t="n">
        <f aca="false">(A26*9.8)/(120000+B26*50*1000)</f>
        <v>0.196676296078431</v>
      </c>
      <c r="D26" s="8" t="n">
        <v>33.05</v>
      </c>
      <c r="E26" s="3" t="n">
        <f aca="false">D26*1000/3600</f>
        <v>9.18055555555556</v>
      </c>
      <c r="F26" s="2" t="n">
        <f aca="false">(E26-E25)/C26</f>
        <v>0.790921725989399</v>
      </c>
      <c r="G26" s="2" t="n">
        <f aca="false">SUM($F$2:F26)</f>
        <v>30.3530396439743</v>
      </c>
      <c r="H26" s="2" t="n">
        <f aca="false">E25*F26+(C26*F26^2)/2</f>
        <v>7.19958471129795</v>
      </c>
      <c r="I26" s="5" t="n">
        <f aca="false">SUM($H$2:H26)</f>
        <v>153.596295276118</v>
      </c>
      <c r="J26" s="7"/>
      <c r="K26" s="7"/>
      <c r="L26" s="7"/>
      <c r="M26" s="7"/>
      <c r="N26" s="7"/>
      <c r="O26" s="7"/>
    </row>
    <row r="27" customFormat="false" ht="15.75" hidden="false" customHeight="false" outlineLevel="0" collapsed="false">
      <c r="A27" s="8" t="n">
        <v>19651.52</v>
      </c>
      <c r="B27" s="9" t="n">
        <v>18</v>
      </c>
      <c r="C27" s="3" t="n">
        <f aca="false">(A27*9.8)/(120000+B27*50*1000)</f>
        <v>0.188808721568627</v>
      </c>
      <c r="D27" s="8" t="n">
        <v>34.12</v>
      </c>
      <c r="E27" s="3" t="n">
        <f aca="false">D27*1000/3600</f>
        <v>9.47777777777778</v>
      </c>
      <c r="F27" s="2" t="n">
        <f aca="false">(E27-E26)/C27</f>
        <v>1.57419752516141</v>
      </c>
      <c r="G27" s="2" t="n">
        <f aca="false">SUM($F$2:F27)</f>
        <v>31.9272371691357</v>
      </c>
      <c r="H27" s="2" t="n">
        <f aca="false">E26*F27+(C27*F27^2)/2</f>
        <v>14.685951078485</v>
      </c>
      <c r="I27" s="5" t="n">
        <f aca="false">SUM($H$2:H27)</f>
        <v>168.282246354603</v>
      </c>
      <c r="J27" s="7"/>
      <c r="K27" s="7"/>
      <c r="L27" s="7"/>
      <c r="M27" s="7"/>
      <c r="N27" s="7"/>
      <c r="O27" s="7"/>
    </row>
    <row r="28" customFormat="false" ht="15.75" hidden="false" customHeight="false" outlineLevel="0" collapsed="false">
      <c r="A28" s="8" t="n">
        <v>18748.79</v>
      </c>
      <c r="B28" s="9" t="n">
        <v>18</v>
      </c>
      <c r="C28" s="3" t="n">
        <f aca="false">(A28*9.8)/(120000+B28*50*1000)</f>
        <v>0.180135433333333</v>
      </c>
      <c r="D28" s="8" t="n">
        <v>34.94</v>
      </c>
      <c r="E28" s="3" t="n">
        <f aca="false">D28*1000/3600</f>
        <v>9.70555555555556</v>
      </c>
      <c r="F28" s="2" t="n">
        <f aca="false">(E28-E27)/C28</f>
        <v>1.26448069412465</v>
      </c>
      <c r="G28" s="2" t="n">
        <f aca="false">SUM($F$2:F28)</f>
        <v>33.1917178632604</v>
      </c>
      <c r="H28" s="2" t="n">
        <f aca="false">E27*F28+(C28*F28^2)/2</f>
        <v>12.1284773244789</v>
      </c>
      <c r="I28" s="5" t="n">
        <f aca="false">SUM($H$2:H28)</f>
        <v>180.410723679082</v>
      </c>
      <c r="J28" s="7"/>
      <c r="K28" s="7"/>
      <c r="L28" s="7"/>
      <c r="M28" s="7"/>
      <c r="N28" s="7"/>
      <c r="O28" s="7"/>
    </row>
    <row r="29" customFormat="false" ht="15.75" hidden="false" customHeight="false" outlineLevel="0" collapsed="false">
      <c r="A29" s="8" t="n">
        <v>17848.88</v>
      </c>
      <c r="B29" s="9" t="n">
        <v>18</v>
      </c>
      <c r="C29" s="3" t="n">
        <f aca="false">(A29*9.8)/(120000+B29*50*1000)</f>
        <v>0.171489239215686</v>
      </c>
      <c r="D29" s="8" t="n">
        <v>36.26</v>
      </c>
      <c r="E29" s="3" t="n">
        <f aca="false">D29*1000/3600</f>
        <v>10.0722222222222</v>
      </c>
      <c r="F29" s="2" t="n">
        <f aca="false">(E29-E28)/C29</f>
        <v>2.13813221368077</v>
      </c>
      <c r="G29" s="2" t="n">
        <f aca="false">SUM($F$2:F29)</f>
        <v>35.3298500769411</v>
      </c>
      <c r="H29" s="2" t="n">
        <f aca="false">E28*F29+(C29*F29^2)/2</f>
        <v>21.1437518908432</v>
      </c>
      <c r="I29" s="5" t="n">
        <f aca="false">SUM($H$2:H29)</f>
        <v>201.554475569925</v>
      </c>
      <c r="J29" s="7"/>
      <c r="K29" s="7"/>
      <c r="L29" s="7"/>
      <c r="M29" s="7"/>
      <c r="N29" s="7"/>
      <c r="O29" s="7"/>
    </row>
    <row r="30" customFormat="false" ht="15.75" hidden="false" customHeight="false" outlineLevel="0" collapsed="false">
      <c r="A30" s="8" t="n">
        <v>17034.23</v>
      </c>
      <c r="B30" s="9" t="n">
        <v>18</v>
      </c>
      <c r="C30" s="3" t="n">
        <f aca="false">(A30*9.8)/(120000+B30*50*1000)</f>
        <v>0.163662209803922</v>
      </c>
      <c r="D30" s="8" t="n">
        <v>38.1</v>
      </c>
      <c r="E30" s="3" t="n">
        <f aca="false">D30*1000/3600</f>
        <v>10.5833333333333</v>
      </c>
      <c r="F30" s="2" t="n">
        <f aca="false">(E30-E29)/C30</f>
        <v>3.1229635217773</v>
      </c>
      <c r="G30" s="2" t="n">
        <f aca="false">SUM($F$2:F30)</f>
        <v>38.4528135987184</v>
      </c>
      <c r="H30" s="2" t="n">
        <f aca="false">E29*F30+(C30*F30^2)/2</f>
        <v>32.2532732610223</v>
      </c>
      <c r="I30" s="5" t="n">
        <f aca="false">SUM($H$2:H30)</f>
        <v>233.807748830948</v>
      </c>
      <c r="J30" s="7"/>
      <c r="K30" s="7"/>
      <c r="L30" s="7"/>
      <c r="M30" s="7"/>
      <c r="N30" s="7"/>
      <c r="O30" s="7"/>
    </row>
    <row r="31" customFormat="false" ht="15.75" hidden="false" customHeight="false" outlineLevel="0" collapsed="false">
      <c r="A31" s="8" t="n">
        <v>16135.73</v>
      </c>
      <c r="B31" s="9" t="n">
        <v>18</v>
      </c>
      <c r="C31" s="3" t="n">
        <f aca="false">(A31*9.8)/(120000+B31*50*1000)</f>
        <v>0.155029562745098</v>
      </c>
      <c r="D31" s="8" t="n">
        <v>39.69</v>
      </c>
      <c r="E31" s="3" t="n">
        <f aca="false">D31*1000/3600</f>
        <v>11.025</v>
      </c>
      <c r="F31" s="2" t="n">
        <f aca="false">(E31-E30)/C31</f>
        <v>2.84891899871292</v>
      </c>
      <c r="G31" s="2" t="n">
        <f aca="false">SUM($F$2:F31)</f>
        <v>41.3017325974314</v>
      </c>
      <c r="H31" s="2" t="n">
        <f aca="false">E30*F31+(C31*F31^2)/2</f>
        <v>30.7801956819275</v>
      </c>
      <c r="I31" s="5" t="n">
        <f aca="false">SUM($H$2:H31)</f>
        <v>264.587944512875</v>
      </c>
      <c r="J31" s="7"/>
      <c r="K31" s="7"/>
      <c r="L31" s="7"/>
      <c r="M31" s="7"/>
      <c r="N31" s="7"/>
      <c r="O31" s="7"/>
    </row>
    <row r="32" customFormat="false" ht="15.75" hidden="false" customHeight="false" outlineLevel="0" collapsed="false">
      <c r="A32" s="8" t="n">
        <v>15406.35</v>
      </c>
      <c r="B32" s="9" t="n">
        <v>18</v>
      </c>
      <c r="C32" s="3" t="n">
        <f aca="false">(A32*9.8)/(120000+B32*50*1000)</f>
        <v>0.148021794117647</v>
      </c>
      <c r="D32" s="8" t="n">
        <v>42.03</v>
      </c>
      <c r="E32" s="3" t="n">
        <f aca="false">D32*1000/3600</f>
        <v>11.675</v>
      </c>
      <c r="F32" s="2" t="n">
        <f aca="false">(E32-E31)/C32</f>
        <v>4.39124524786791</v>
      </c>
      <c r="G32" s="2" t="n">
        <f aca="false">SUM($F$2:F32)</f>
        <v>45.6929778452993</v>
      </c>
      <c r="H32" s="2" t="n">
        <f aca="false">E31*F32+(C32*F32^2)/2</f>
        <v>49.8406335633008</v>
      </c>
      <c r="I32" s="5" t="n">
        <f aca="false">SUM($H$2:H32)</f>
        <v>314.428578076176</v>
      </c>
      <c r="J32" s="7"/>
      <c r="K32" s="7"/>
      <c r="L32" s="7"/>
      <c r="M32" s="7"/>
      <c r="N32" s="7"/>
      <c r="O32" s="7"/>
    </row>
    <row r="33" customFormat="false" ht="15.75" hidden="false" customHeight="false" outlineLevel="0" collapsed="false">
      <c r="A33" s="8" t="n">
        <v>14513.49</v>
      </c>
      <c r="B33" s="9" t="n">
        <v>18</v>
      </c>
      <c r="C33" s="3" t="n">
        <f aca="false">(A33*9.8)/(120000+B33*50*1000)</f>
        <v>0.139443335294118</v>
      </c>
      <c r="D33" s="8" t="n">
        <v>44.64</v>
      </c>
      <c r="E33" s="3" t="n">
        <f aca="false">D33*1000/3600</f>
        <v>12.4</v>
      </c>
      <c r="F33" s="2" t="n">
        <f aca="false">(E33-E32)/C33</f>
        <v>5.19924454238569</v>
      </c>
      <c r="G33" s="2" t="n">
        <f aca="false">SUM($F$2:F33)</f>
        <v>50.892222387685</v>
      </c>
      <c r="H33" s="2" t="n">
        <f aca="false">E32*F33+(C33*F33^2)/2</f>
        <v>62.5859061789678</v>
      </c>
      <c r="I33" s="5" t="n">
        <f aca="false">SUM($H$2:H33)</f>
        <v>377.014484255144</v>
      </c>
      <c r="J33" s="7"/>
      <c r="K33" s="7"/>
      <c r="L33" s="7"/>
      <c r="M33" s="7"/>
      <c r="N33" s="7"/>
      <c r="O33" s="7"/>
    </row>
    <row r="34" customFormat="false" ht="15.75" hidden="false" customHeight="false" outlineLevel="0" collapsed="false">
      <c r="A34" s="8" t="n">
        <v>13619.21</v>
      </c>
      <c r="B34" s="9" t="n">
        <v>18</v>
      </c>
      <c r="C34" s="3" t="n">
        <f aca="false">(A34*9.8)/(120000+B34*50*1000)</f>
        <v>0.130851233333333</v>
      </c>
      <c r="D34" s="8" t="n">
        <v>46.99</v>
      </c>
      <c r="E34" s="3" t="n">
        <f aca="false">D34*1000/3600</f>
        <v>13.0527777777778</v>
      </c>
      <c r="F34" s="2" t="n">
        <f aca="false">(E34-E33)/C34</f>
        <v>4.98870175808642</v>
      </c>
      <c r="G34" s="2" t="n">
        <f aca="false">SUM($F$2:F34)</f>
        <v>55.8809241457714</v>
      </c>
      <c r="H34" s="2" t="n">
        <f aca="false">E33*F34+(C34*F34^2)/2</f>
        <v>63.4881586240915</v>
      </c>
      <c r="I34" s="5" t="n">
        <f aca="false">SUM($H$2:H34)</f>
        <v>440.502642879235</v>
      </c>
      <c r="J34" s="7"/>
      <c r="K34" s="7"/>
      <c r="L34" s="7"/>
      <c r="M34" s="7"/>
      <c r="N34" s="7"/>
      <c r="O34" s="7"/>
    </row>
    <row r="35" customFormat="false" ht="15.75" hidden="false" customHeight="false" outlineLevel="0" collapsed="false">
      <c r="A35" s="8" t="n">
        <v>12478.99</v>
      </c>
      <c r="B35" s="9" t="n">
        <v>18</v>
      </c>
      <c r="C35" s="3" t="n">
        <f aca="false">(A35*9.8)/(120000+B35*50*1000)</f>
        <v>0.119896178431373</v>
      </c>
      <c r="D35" s="8" t="n">
        <v>49.62</v>
      </c>
      <c r="E35" s="3" t="n">
        <f aca="false">D35*1000/3600</f>
        <v>13.7833333333333</v>
      </c>
      <c r="F35" s="2" t="n">
        <f aca="false">(E35-E34)/C35</f>
        <v>6.09323470617305</v>
      </c>
      <c r="G35" s="2" t="n">
        <f aca="false">SUM($F$2:F35)</f>
        <v>61.9741588519444</v>
      </c>
      <c r="H35" s="2" t="n">
        <f aca="false">E34*F35+(C35*F35^2)/2</f>
        <v>81.7593618004692</v>
      </c>
      <c r="I35" s="5" t="n">
        <f aca="false">SUM($H$2:H35)</f>
        <v>522.262004679705</v>
      </c>
      <c r="J35" s="7"/>
      <c r="K35" s="7"/>
      <c r="L35" s="7"/>
      <c r="M35" s="7"/>
      <c r="N35" s="7"/>
      <c r="O35" s="7"/>
    </row>
    <row r="36" customFormat="false" ht="15.75" hidden="false" customHeight="false" outlineLevel="0" collapsed="false">
      <c r="A36" s="8" t="n">
        <v>11755.25</v>
      </c>
      <c r="B36" s="9" t="n">
        <v>18</v>
      </c>
      <c r="C36" s="3" t="n">
        <f aca="false">(A36*9.8)/(120000+B36*50*1000)</f>
        <v>0.112942598039216</v>
      </c>
      <c r="D36" s="8" t="n">
        <v>52.99</v>
      </c>
      <c r="E36" s="3" t="n">
        <f aca="false">D36*1000/3600</f>
        <v>14.7194444444444</v>
      </c>
      <c r="F36" s="2" t="n">
        <f aca="false">(E36-E35)/C36</f>
        <v>8.28837947207552</v>
      </c>
      <c r="G36" s="2" t="n">
        <f aca="false">SUM($F$2:F36)</f>
        <v>70.26253832402</v>
      </c>
      <c r="H36" s="2" t="n">
        <f aca="false">E35*F36+(C36*F36^2)/2</f>
        <v>118.120919115232</v>
      </c>
      <c r="I36" s="5" t="n">
        <f aca="false">SUM($H$2:H36)</f>
        <v>640.382923794936</v>
      </c>
      <c r="J36" s="7"/>
      <c r="K36" s="7"/>
      <c r="L36" s="7"/>
      <c r="M36" s="7"/>
      <c r="N36" s="7"/>
      <c r="O36" s="7"/>
    </row>
    <row r="37" customFormat="false" ht="15.75" hidden="false" customHeight="false" outlineLevel="0" collapsed="false">
      <c r="A37" s="8" t="n">
        <v>11108.33</v>
      </c>
      <c r="B37" s="9" t="n">
        <v>18</v>
      </c>
      <c r="C37" s="3" t="n">
        <f aca="false">(A37*9.8)/(120000+B37*50*1000)</f>
        <v>0.106727092156863</v>
      </c>
      <c r="D37" s="8" t="n">
        <v>55.33</v>
      </c>
      <c r="E37" s="3" t="n">
        <f aca="false">D37*1000/3600</f>
        <v>15.3694444444444</v>
      </c>
      <c r="F37" s="2" t="n">
        <f aca="false">(E37-E36)/C37</f>
        <v>6.09029991227211</v>
      </c>
      <c r="G37" s="2" t="n">
        <f aca="false">SUM($F$2:F37)</f>
        <v>76.3528382362921</v>
      </c>
      <c r="H37" s="2" t="n">
        <f aca="false">E36*F37+(C37*F37^2)/2</f>
        <v>91.6251786801826</v>
      </c>
      <c r="I37" s="5" t="n">
        <f aca="false">SUM($H$2:H37)</f>
        <v>732.008102475119</v>
      </c>
      <c r="J37" s="7"/>
      <c r="K37" s="7"/>
      <c r="L37" s="7"/>
      <c r="M37" s="7"/>
      <c r="N37" s="7"/>
      <c r="O37" s="7"/>
    </row>
    <row r="38" customFormat="false" ht="15.75" hidden="false" customHeight="false" outlineLevel="0" collapsed="false">
      <c r="A38" s="8" t="n">
        <v>10386</v>
      </c>
      <c r="B38" s="9" t="n">
        <v>18</v>
      </c>
      <c r="C38" s="3" t="n">
        <f aca="false">(A38*9.8)/(120000+B38*50*1000)</f>
        <v>0.0997870588235294</v>
      </c>
      <c r="D38" s="8" t="n">
        <v>58.95</v>
      </c>
      <c r="E38" s="3" t="n">
        <f aca="false">D38*1000/3600</f>
        <v>16.375</v>
      </c>
      <c r="F38" s="2" t="n">
        <f aca="false">(E38-E37)/C38</f>
        <v>10.0770136670112</v>
      </c>
      <c r="G38" s="2" t="n">
        <f aca="false">SUM($F$2:F38)</f>
        <v>86.4298519033033</v>
      </c>
      <c r="H38" s="2" t="n">
        <f aca="false">E37*F38+(C38*F38^2)/2</f>
        <v>159.944600259172</v>
      </c>
      <c r="I38" s="5" t="n">
        <f aca="false">SUM($H$2:H38)</f>
        <v>891.952702734291</v>
      </c>
      <c r="J38" s="7"/>
      <c r="K38" s="7"/>
      <c r="L38" s="7"/>
      <c r="M38" s="7"/>
      <c r="N38" s="7"/>
      <c r="O38" s="7"/>
    </row>
    <row r="39" customFormat="false" ht="15.75" hidden="false" customHeight="false" outlineLevel="0" collapsed="false">
      <c r="A39" s="8" t="n">
        <v>9737.67</v>
      </c>
      <c r="B39" s="9" t="n">
        <v>18</v>
      </c>
      <c r="C39" s="3" t="n">
        <f aca="false">(A39*9.8)/(120000+B39*50*1000)</f>
        <v>0.093558005882353</v>
      </c>
      <c r="D39" s="8" t="n">
        <v>61.04</v>
      </c>
      <c r="E39" s="3" t="n">
        <f aca="false">D39*1000/3600</f>
        <v>16.9555555555556</v>
      </c>
      <c r="F39" s="2" t="n">
        <f aca="false">(E39-E38)/C39</f>
        <v>6.20530065899001</v>
      </c>
      <c r="G39" s="2" t="n">
        <f aca="false">SUM($F$2:F39)</f>
        <v>92.6351525622933</v>
      </c>
      <c r="H39" s="2" t="n">
        <f aca="false">E38*F39+(C39*F39^2)/2</f>
        <v>103.413059176696</v>
      </c>
      <c r="I39" s="5" t="n">
        <f aca="false">SUM($H$2:H39)</f>
        <v>995.365761910987</v>
      </c>
      <c r="J39" s="7"/>
      <c r="K39" s="7"/>
      <c r="L39" s="7"/>
      <c r="M39" s="7"/>
      <c r="N39" s="7"/>
      <c r="O39" s="7"/>
    </row>
    <row r="40" customFormat="false" ht="15.75" hidden="false" customHeight="false" outlineLevel="0" collapsed="false">
      <c r="A40" s="8" t="n">
        <v>9018.16</v>
      </c>
      <c r="B40" s="9" t="n">
        <v>18</v>
      </c>
      <c r="C40" s="3" t="n">
        <f aca="false">(A40*9.8)/(120000+B40*50*1000)</f>
        <v>0.0866450666666667</v>
      </c>
      <c r="D40" s="8" t="n">
        <v>65.18</v>
      </c>
      <c r="E40" s="3" t="n">
        <f aca="false">D40*1000/3600</f>
        <v>18.1055555555556</v>
      </c>
      <c r="F40" s="2" t="n">
        <f aca="false">(E40-E39)/C40</f>
        <v>13.2725386942592</v>
      </c>
      <c r="G40" s="2" t="n">
        <f aca="false">SUM($F$2:F40)</f>
        <v>105.907691256553</v>
      </c>
      <c r="H40" s="2" t="n">
        <f aca="false">E39*F40+(C40*F40^2)/2</f>
        <v>232.674976942972</v>
      </c>
      <c r="I40" s="5" t="n">
        <f aca="false">SUM($H$2:H40)</f>
        <v>1228.04073885396</v>
      </c>
      <c r="J40" s="7"/>
      <c r="K40" s="7"/>
      <c r="L40" s="7"/>
      <c r="M40" s="7"/>
      <c r="N40" s="7"/>
      <c r="O40" s="7"/>
    </row>
    <row r="41" customFormat="false" ht="15.75" hidden="false" customHeight="false" outlineLevel="0" collapsed="false">
      <c r="A41" s="8" t="n">
        <v>8378.29</v>
      </c>
      <c r="B41" s="9" t="n">
        <v>18</v>
      </c>
      <c r="C41" s="3" t="n">
        <f aca="false">(A41*9.8)/(120000+B41*50*1000)</f>
        <v>0.0804972960784314</v>
      </c>
      <c r="D41" s="8" t="n">
        <v>68.8</v>
      </c>
      <c r="E41" s="3" t="n">
        <f aca="false">D41*1000/3600</f>
        <v>19.1111111111111</v>
      </c>
      <c r="F41" s="2" t="n">
        <f aca="false">(E41-E40)/C41</f>
        <v>12.4917929488688</v>
      </c>
      <c r="G41" s="2" t="n">
        <f aca="false">SUM($F$2:F41)</f>
        <v>118.399484205421</v>
      </c>
      <c r="H41" s="2" t="n">
        <f aca="false">E40*F41+(C41*F41^2)/2</f>
        <v>232.451447123533</v>
      </c>
      <c r="I41" s="5" t="n">
        <f aca="false">SUM($H$2:H41)</f>
        <v>1460.49218597749</v>
      </c>
      <c r="J41" s="7"/>
      <c r="K41" s="7"/>
      <c r="L41" s="7"/>
      <c r="M41" s="7"/>
      <c r="N41" s="7"/>
      <c r="O41" s="7"/>
    </row>
    <row r="42" customFormat="false" ht="15.75" hidden="false" customHeight="false" outlineLevel="0" collapsed="false">
      <c r="A42" s="8" t="n">
        <v>7903.31</v>
      </c>
      <c r="B42" s="9" t="n">
        <v>18</v>
      </c>
      <c r="C42" s="3" t="n">
        <f aca="false">(A42*9.8)/(120000+B42*50*1000)</f>
        <v>0.0759337627450981</v>
      </c>
      <c r="D42" s="8" t="n">
        <v>72.42</v>
      </c>
      <c r="E42" s="3" t="n">
        <f aca="false">D42*1000/3600</f>
        <v>20.1166666666667</v>
      </c>
      <c r="F42" s="2" t="n">
        <f aca="false">(E42-E41)/C42</f>
        <v>13.2425355889593</v>
      </c>
      <c r="G42" s="2" t="n">
        <f aca="false">SUM($F$2:F42)</f>
        <v>131.642019794381</v>
      </c>
      <c r="H42" s="2" t="n">
        <f aca="false">E41*F42+(C42*F42^2)/2</f>
        <v>259.737621649005</v>
      </c>
      <c r="I42" s="5" t="n">
        <f aca="false">SUM($H$2:H42)</f>
        <v>1720.2298076265</v>
      </c>
      <c r="J42" s="7"/>
      <c r="K42" s="7"/>
      <c r="L42" s="7"/>
      <c r="M42" s="7"/>
      <c r="N42" s="7"/>
      <c r="O42" s="7"/>
    </row>
    <row r="43" customFormat="false" ht="15.75" hidden="false" customHeight="false" outlineLevel="0" collapsed="false">
      <c r="A43" s="8" t="n">
        <v>7428.34</v>
      </c>
      <c r="B43" s="9" t="n">
        <v>18</v>
      </c>
      <c r="C43" s="3" t="n">
        <f aca="false">(A43*9.8)/(120000+B43*50*1000)</f>
        <v>0.0713703254901961</v>
      </c>
      <c r="D43" s="8" t="n">
        <v>76.03</v>
      </c>
      <c r="E43" s="3" t="n">
        <f aca="false">D43*1000/3600</f>
        <v>21.1194444444444</v>
      </c>
      <c r="F43" s="2" t="n">
        <f aca="false">(E43-E42)/C43</f>
        <v>14.0503461472307</v>
      </c>
      <c r="G43" s="2" t="n">
        <f aca="false">SUM($F$2:F43)</f>
        <v>145.692365941611</v>
      </c>
      <c r="H43" s="2" t="n">
        <f aca="false">E42*F43+(C43*F43^2)/2</f>
        <v>289.690817438388</v>
      </c>
      <c r="I43" s="5" t="n">
        <f aca="false">SUM($H$2:H43)</f>
        <v>2009.92062506489</v>
      </c>
      <c r="J43" s="7"/>
      <c r="K43" s="7"/>
      <c r="L43" s="7"/>
      <c r="M43" s="7"/>
      <c r="N43" s="7"/>
      <c r="O43" s="7"/>
    </row>
    <row r="44" customFormat="false" ht="15.75" hidden="false" customHeight="false" outlineLevel="0" collapsed="false">
      <c r="A44" s="8" t="n">
        <v>6875.14</v>
      </c>
      <c r="B44" s="9" t="n">
        <v>18</v>
      </c>
      <c r="C44" s="3" t="n">
        <f aca="false">(A44*9.8)/(120000+B44*50*1000)</f>
        <v>0.0660552666666667</v>
      </c>
      <c r="D44" s="8" t="n">
        <v>80.42</v>
      </c>
      <c r="E44" s="3" t="n">
        <f aca="false">D44*1000/3600</f>
        <v>22.3388888888889</v>
      </c>
      <c r="F44" s="2" t="n">
        <f aca="false">(E44-E43)/C44</f>
        <v>18.4609722431082</v>
      </c>
      <c r="G44" s="2" t="n">
        <f aca="false">SUM($F$2:F44)</f>
        <v>164.15333818472</v>
      </c>
      <c r="H44" s="2" t="n">
        <f aca="false">E43*F44+(C44*F44^2)/2</f>
        <v>401.141542699206</v>
      </c>
      <c r="I44" s="5" t="n">
        <f aca="false">SUM($H$2:H44)</f>
        <v>2411.06216776409</v>
      </c>
      <c r="J44" s="7"/>
      <c r="K44" s="7"/>
      <c r="L44" s="7"/>
      <c r="M44" s="7"/>
      <c r="N44" s="7"/>
      <c r="O44" s="7"/>
    </row>
    <row r="45" customFormat="false" ht="15.75" hidden="false" customHeight="false" outlineLevel="0" collapsed="false">
      <c r="A45" s="8" t="n">
        <v>6327.58</v>
      </c>
      <c r="B45" s="9" t="n">
        <v>18</v>
      </c>
      <c r="C45" s="3" t="n">
        <f aca="false">(A45*9.8)/(120000+B45*50*1000)</f>
        <v>0.0607943960784314</v>
      </c>
      <c r="D45" s="8" t="n">
        <v>85.83</v>
      </c>
      <c r="E45" s="3" t="n">
        <f aca="false">D45*1000/3600</f>
        <v>23.8416666666667</v>
      </c>
      <c r="F45" s="2" t="n">
        <f aca="false">(E45-E44)/C45</f>
        <v>24.719018112114</v>
      </c>
      <c r="G45" s="2" t="n">
        <f aca="false">SUM($F$2:F45)</f>
        <v>188.872356296834</v>
      </c>
      <c r="H45" s="2" t="n">
        <f aca="false">E44*F45+(C45*F45^2)/2</f>
        <v>570.768994602632</v>
      </c>
      <c r="I45" s="5" t="n">
        <f aca="false">SUM($H$2:H45)</f>
        <v>2981.83116236672</v>
      </c>
      <c r="J45" s="7"/>
      <c r="K45" s="7"/>
      <c r="L45" s="7"/>
      <c r="M45" s="7"/>
      <c r="N45" s="7"/>
      <c r="O45" s="7"/>
    </row>
    <row r="46" customFormat="false" ht="15.75" hidden="false" customHeight="false" outlineLevel="0" collapsed="false">
      <c r="A46" s="8" t="n">
        <v>5939.29</v>
      </c>
      <c r="B46" s="9" t="n">
        <v>18</v>
      </c>
      <c r="C46" s="3" t="n">
        <f aca="false">(A46*9.8)/(120000+B46*50*1000)</f>
        <v>0.0570637666666667</v>
      </c>
      <c r="D46" s="8" t="n">
        <v>90.21</v>
      </c>
      <c r="E46" s="3" t="n">
        <f aca="false">D46*1000/3600</f>
        <v>25.0583333333333</v>
      </c>
      <c r="F46" s="2" t="n">
        <f aca="false">(E46-E45)/C46</f>
        <v>21.3211769523335</v>
      </c>
      <c r="G46" s="2" t="n">
        <f aca="false">SUM($F$2:F46)</f>
        <v>210.193533249167</v>
      </c>
      <c r="H46" s="2" t="n">
        <f aca="false">E45*F46+(C46*F46^2)/2</f>
        <v>521.302776484553</v>
      </c>
      <c r="I46" s="5" t="n">
        <f aca="false">SUM($H$2:H46)</f>
        <v>3503.13393885128</v>
      </c>
      <c r="J46" s="7"/>
      <c r="K46" s="7"/>
      <c r="L46" s="7"/>
      <c r="M46" s="7"/>
      <c r="N46" s="7"/>
      <c r="O46" s="7"/>
    </row>
    <row r="47" customFormat="false" ht="15.75" hidden="false" customHeight="false" outlineLevel="0" collapsed="false">
      <c r="A47" s="8" t="n">
        <v>5552.4</v>
      </c>
      <c r="B47" s="9" t="n">
        <v>18</v>
      </c>
      <c r="C47" s="3" t="n">
        <f aca="false">(A47*9.8)/(120000+B47*50*1000)</f>
        <v>0.0533465882352941</v>
      </c>
      <c r="D47" s="8" t="n">
        <v>94.84</v>
      </c>
      <c r="E47" s="3" t="n">
        <f aca="false">D47*1000/3600</f>
        <v>26.3444444444444</v>
      </c>
      <c r="F47" s="2" t="n">
        <f aca="false">(E47-E46)/C47</f>
        <v>24.1085916392348</v>
      </c>
      <c r="G47" s="2" t="n">
        <f aca="false">SUM($F$2:F47)</f>
        <v>234.302124888402</v>
      </c>
      <c r="H47" s="2" t="n">
        <f aca="false">E46*F47+(C47*F47^2)/2</f>
        <v>619.624289283388</v>
      </c>
      <c r="I47" s="5" t="n">
        <f aca="false">SUM($H$2:H47)</f>
        <v>4122.75822813467</v>
      </c>
      <c r="J47" s="7"/>
      <c r="K47" s="7"/>
      <c r="L47" s="7"/>
      <c r="M47" s="7"/>
      <c r="N47" s="7"/>
      <c r="O47" s="7"/>
    </row>
    <row r="48" customFormat="false" ht="15.75" hidden="false" customHeight="false" outlineLevel="0" collapsed="false">
      <c r="A48" s="8" t="n">
        <v>5245.15</v>
      </c>
      <c r="B48" s="9" t="n">
        <v>18</v>
      </c>
      <c r="C48" s="3" t="n">
        <f aca="false">(A48*9.8)/(120000+B48*50*1000)</f>
        <v>0.0503945784313726</v>
      </c>
      <c r="D48" s="8" t="n">
        <v>98.96</v>
      </c>
      <c r="E48" s="3" t="n">
        <f aca="false">D48*1000/3600</f>
        <v>27.4888888888889</v>
      </c>
      <c r="F48" s="2" t="n">
        <f aca="false">(E48-E47)/C48</f>
        <v>22.7096739384962</v>
      </c>
      <c r="G48" s="2" t="n">
        <f aca="false">SUM($F$2:F48)</f>
        <v>257.011798826898</v>
      </c>
      <c r="H48" s="2" t="n">
        <f aca="false">E47*F48+(C48*F48^2)/2</f>
        <v>611.268723511188</v>
      </c>
      <c r="I48" s="5" t="n">
        <f aca="false">SUM($H$2:H48)</f>
        <v>4734.02695164585</v>
      </c>
      <c r="J48" s="7"/>
      <c r="K48" s="7"/>
      <c r="L48" s="7"/>
      <c r="M48" s="7"/>
      <c r="N48" s="7"/>
      <c r="O48" s="7"/>
    </row>
    <row r="49" customFormat="false" ht="15.75" hidden="false" customHeight="false" outlineLevel="0" collapsed="false">
      <c r="A49" s="8" t="n">
        <v>4858.27</v>
      </c>
      <c r="B49" s="9" t="n">
        <v>18</v>
      </c>
      <c r="C49" s="3" t="n">
        <f aca="false">(A49*9.8)/(120000+B49*50*1000)</f>
        <v>0.0466774960784314</v>
      </c>
      <c r="D49" s="8" t="n">
        <v>103.6</v>
      </c>
      <c r="E49" s="3" t="n">
        <f aca="false">D49*1000/3600</f>
        <v>28.7777777777778</v>
      </c>
      <c r="F49" s="2" t="n">
        <f aca="false">(E49-E48)/C49</f>
        <v>27.6126398623267</v>
      </c>
      <c r="G49" s="2" t="n">
        <f aca="false">SUM($F$2:F49)</f>
        <v>284.624438689225</v>
      </c>
      <c r="H49" s="2" t="n">
        <f aca="false">E48*F49+(C49*F49^2)/2</f>
        <v>776.835601460124</v>
      </c>
      <c r="I49" s="5" t="n">
        <f aca="false">SUM($H$2:H49)</f>
        <v>5510.86255310598</v>
      </c>
      <c r="J49" s="7"/>
      <c r="K49" s="7"/>
      <c r="L49" s="7"/>
      <c r="M49" s="7"/>
      <c r="N49" s="7"/>
      <c r="O49" s="7"/>
    </row>
    <row r="50" customFormat="false" ht="15.75" hidden="false" customHeight="false" outlineLevel="0" collapsed="false">
      <c r="A50" s="8" t="n">
        <v>4632.05</v>
      </c>
      <c r="B50" s="9" t="n">
        <v>18</v>
      </c>
      <c r="C50" s="3" t="n">
        <f aca="false">(A50*9.8)/(120000+B50*50*1000)</f>
        <v>0.0445040098039216</v>
      </c>
      <c r="D50" s="8" t="n">
        <v>107.45</v>
      </c>
      <c r="E50" s="3" t="n">
        <f aca="false">D50*1000/3600</f>
        <v>29.8472222222222</v>
      </c>
      <c r="F50" s="2" t="n">
        <f aca="false">(E50-E49)/C50</f>
        <v>24.030294105099</v>
      </c>
      <c r="G50" s="2" t="n">
        <f aca="false">SUM($F$2:F50)</f>
        <v>308.654732794324</v>
      </c>
      <c r="H50" s="2" t="n">
        <f aca="false">E49*F50+(C50*F50^2)/2</f>
        <v>704.387995955713</v>
      </c>
      <c r="I50" s="5" t="n">
        <f aca="false">SUM($H$2:H50)</f>
        <v>6215.25054906169</v>
      </c>
      <c r="J50" s="7"/>
      <c r="K50" s="7"/>
      <c r="L50" s="7"/>
      <c r="M50" s="7"/>
      <c r="N50" s="7"/>
      <c r="O50" s="7"/>
    </row>
    <row r="51" customFormat="false" ht="15.75" hidden="false" customHeight="false" outlineLevel="0" collapsed="false">
      <c r="A51" s="8" t="n">
        <v>4405.84</v>
      </c>
      <c r="B51" s="9" t="n">
        <v>18</v>
      </c>
      <c r="C51" s="3" t="n">
        <f aca="false">(A51*9.8)/(120000+B51*50*1000)</f>
        <v>0.0423306196078431</v>
      </c>
      <c r="D51" s="8" t="n">
        <v>111.31</v>
      </c>
      <c r="E51" s="3" t="n">
        <f aca="false">D51*1000/3600</f>
        <v>30.9194444444444</v>
      </c>
      <c r="F51" s="2" t="n">
        <f aca="false">(E51-E50)/C51</f>
        <v>25.3297077187965</v>
      </c>
      <c r="G51" s="2" t="n">
        <f aca="false">SUM($F$2:F51)</f>
        <v>333.98444051312</v>
      </c>
      <c r="H51" s="2" t="n">
        <f aca="false">E50*F51+(C51*F51^2)/2</f>
        <v>769.6009528561</v>
      </c>
      <c r="I51" s="5" t="n">
        <f aca="false">SUM($H$2:H51)</f>
        <v>6984.85150191779</v>
      </c>
      <c r="J51" s="7"/>
      <c r="K51" s="7"/>
      <c r="L51" s="7"/>
      <c r="M51" s="7"/>
      <c r="N51" s="7"/>
      <c r="O51" s="7"/>
    </row>
    <row r="52" customFormat="false" ht="15.75" hidden="false" customHeight="false" outlineLevel="0" collapsed="false">
      <c r="A52" s="8" t="n">
        <v>4179.63</v>
      </c>
      <c r="B52" s="9" t="n">
        <v>18</v>
      </c>
      <c r="C52" s="3" t="n">
        <f aca="false">(A52*9.8)/(120000+B52*50*1000)</f>
        <v>0.0401572294117647</v>
      </c>
      <c r="D52" s="8" t="n">
        <v>115.17</v>
      </c>
      <c r="E52" s="3" t="n">
        <f aca="false">D52*1000/3600</f>
        <v>31.9916666666667</v>
      </c>
      <c r="F52" s="2" t="n">
        <f aca="false">(E52-E51)/C52</f>
        <v>26.7006025547195</v>
      </c>
      <c r="G52" s="2" t="n">
        <f aca="false">SUM($F$2:F52)</f>
        <v>360.68504306784</v>
      </c>
      <c r="H52" s="2" t="n">
        <f aca="false">E51*F52+(C52*F52^2)/2</f>
        <v>839.882287026789</v>
      </c>
      <c r="I52" s="5" t="n">
        <f aca="false">SUM($H$2:H52)</f>
        <v>7824.73378894458</v>
      </c>
      <c r="J52" s="7"/>
      <c r="K52" s="7"/>
      <c r="L52" s="7"/>
      <c r="M52" s="7"/>
      <c r="N52" s="7"/>
      <c r="O52" s="7"/>
    </row>
    <row r="53" customFormat="false" ht="15.75" hidden="false" customHeight="false" outlineLevel="0" collapsed="false">
      <c r="A53" s="8" t="n">
        <v>3950.6</v>
      </c>
      <c r="B53" s="9" t="n">
        <v>18</v>
      </c>
      <c r="C53" s="3" t="n">
        <f aca="false">(A53*9.8)/(120000+B53*50*1000)</f>
        <v>0.0379567450980392</v>
      </c>
      <c r="D53" s="8" t="n">
        <v>118.52</v>
      </c>
      <c r="E53" s="3" t="n">
        <f aca="false">D53*1000/3600</f>
        <v>32.9222222222222</v>
      </c>
      <c r="F53" s="2" t="n">
        <f aca="false">(E53-E52)/C53</f>
        <v>24.5162105747478</v>
      </c>
      <c r="G53" s="2" t="n">
        <f aca="false">SUM($F$2:F53)</f>
        <v>385.201253642587</v>
      </c>
      <c r="H53" s="2" t="n">
        <f aca="false">E52*F53+(C53*F53^2)/2</f>
        <v>795.721284612892</v>
      </c>
      <c r="I53" s="5" t="n">
        <f aca="false">SUM($H$2:H53)</f>
        <v>8620.45507355747</v>
      </c>
      <c r="J53" s="7"/>
      <c r="K53" s="7"/>
      <c r="L53" s="7"/>
      <c r="M53" s="7"/>
      <c r="N53" s="7"/>
      <c r="O53" s="7"/>
    </row>
    <row r="1048576" customFormat="false" ht="15.7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">
        <v>21</v>
      </c>
    </row>
    <row r="2" customFormat="false" ht="12.8" hidden="false" customHeight="false" outlineLevel="0" collapsed="false">
      <c r="A2" s="0" t="s">
        <v>22</v>
      </c>
    </row>
    <row r="3" customFormat="false" ht="12.8" hidden="false" customHeight="false" outlineLevel="0" collapsed="false">
      <c r="A3" s="0" t="s">
        <v>23</v>
      </c>
    </row>
  </sheetData>
  <hyperlinks>
    <hyperlink ref="A2" r:id="rId1" display="http://www.ee.iitb.ac.in/~belur/railways/RDSO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2018-08-29T09:34:10Z</dcterms:modified>
  <cp:revision>1</cp:revision>
  <dc:subject/>
  <dc:title/>
</cp:coreProperties>
</file>